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J19" i="5" l="1"/>
  <c r="H13" i="3"/>
  <c r="C13" i="7" l="1"/>
  <c r="E13" i="7"/>
  <c r="D13" i="6"/>
  <c r="L12" i="7"/>
  <c r="D13" i="7"/>
  <c r="C14" i="7" s="1"/>
  <c r="F13" i="7"/>
  <c r="G13" i="7"/>
  <c r="H13" i="7"/>
  <c r="I13" i="7"/>
  <c r="D19" i="2"/>
  <c r="C19" i="2"/>
  <c r="E19" i="5"/>
  <c r="F13" i="6" l="1"/>
  <c r="G13" i="6"/>
  <c r="H13" i="6"/>
  <c r="C13" i="6"/>
  <c r="J8" i="6"/>
  <c r="J10" i="6"/>
  <c r="J11" i="6"/>
  <c r="J12" i="6"/>
  <c r="J13" i="7"/>
  <c r="L8" i="7"/>
  <c r="L10" i="7"/>
  <c r="L11" i="7"/>
  <c r="L13" i="7" l="1"/>
  <c r="J13" i="6"/>
  <c r="J8" i="5"/>
  <c r="J10" i="5"/>
  <c r="J11" i="5"/>
  <c r="J12" i="5"/>
  <c r="J13" i="5"/>
  <c r="J14" i="5"/>
  <c r="J15" i="5"/>
  <c r="J16" i="5"/>
  <c r="J17" i="5"/>
  <c r="J18" i="5"/>
  <c r="F19" i="5"/>
  <c r="G19" i="5"/>
  <c r="A2" i="5"/>
  <c r="A2" i="7" s="1"/>
  <c r="A2" i="6" s="1"/>
  <c r="E19" i="2"/>
  <c r="F19" i="2"/>
  <c r="G19" i="2"/>
  <c r="H19" i="2"/>
  <c r="I19" i="2"/>
  <c r="J19" i="2"/>
  <c r="K19" i="2"/>
  <c r="L19" i="2"/>
  <c r="N8" i="2"/>
  <c r="N10" i="2"/>
  <c r="N11" i="2"/>
  <c r="N12" i="2"/>
  <c r="N13" i="2"/>
  <c r="N14" i="2"/>
  <c r="N15" i="2"/>
  <c r="N16" i="2"/>
  <c r="N17" i="2"/>
  <c r="N18" i="2"/>
  <c r="N19" i="2" l="1"/>
  <c r="C20" i="2"/>
  <c r="A3" i="3"/>
  <c r="H9" i="3" l="1"/>
  <c r="H11" i="3"/>
  <c r="H12" i="3"/>
  <c r="H19" i="5" l="1"/>
  <c r="C20" i="5" l="1"/>
  <c r="F13" i="3"/>
  <c r="E13" i="6" l="1"/>
  <c r="C14" i="6" s="1"/>
</calcChain>
</file>

<file path=xl/sharedStrings.xml><?xml version="1.0" encoding="utf-8"?>
<sst xmlns="http://schemas.openxmlformats.org/spreadsheetml/2006/main" count="162" uniqueCount="81">
  <si>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</si>
  <si>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</si>
  <si>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</si>
  <si>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</si>
  <si>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</si>
  <si>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</si>
  <si>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</si>
  <si>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</si>
  <si>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</si>
  <si>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</si>
  <si>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</si>
  <si>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</si>
  <si>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</si>
  <si>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</si>
  <si>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</si>
  <si>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</si>
  <si>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</si>
  <si>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</si>
  <si>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</si>
  <si>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</si>
  <si>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</si>
  <si>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</si>
  <si>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</si>
  <si>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</si>
  <si>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</si>
  <si>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</si>
  <si>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</si>
  <si>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</si>
  <si>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</si>
  <si>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</si>
  <si>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</si>
  <si>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</si>
  <si>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</si>
  <si>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</si>
  <si>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</si>
  <si>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</si>
  <si>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</si>
  <si>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</si>
  <si>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</si>
  <si>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</si>
  <si>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</si>
  <si>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</si>
  <si>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</si>
  <si>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</si>
  <si>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</si>
  <si>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Họ Và Tên</t>
  </si>
  <si>
    <t>Triệu Phúc An</t>
  </si>
  <si>
    <t>Thôn Phiêng Câm</t>
  </si>
  <si>
    <t>Hoàng Thị Ban</t>
  </si>
  <si>
    <t>Triệu Phúc Quý</t>
  </si>
  <si>
    <t>La Văn Cao</t>
  </si>
  <si>
    <t>Triệu Xuân Báo</t>
  </si>
  <si>
    <t>Triệu Văn Sâu</t>
  </si>
  <si>
    <t>Lý Văn Vạng</t>
  </si>
  <si>
    <t>Triệu Văn Phúc</t>
  </si>
  <si>
    <t>Triệu Văn Lợi</t>
  </si>
  <si>
    <t>Đặng Thị Sính</t>
  </si>
  <si>
    <t>Triệu Phúc Sơn</t>
  </si>
  <si>
    <t>Triệu Phúc Liên</t>
  </si>
  <si>
    <t>Triệu Văn Tỵ</t>
  </si>
  <si>
    <t>Triệu Phúc Đức</t>
  </si>
  <si>
    <t>Lý Thị Quan</t>
  </si>
  <si>
    <t>Triệu Kim Kinh</t>
  </si>
  <si>
    <t>La Văn Minh</t>
  </si>
  <si>
    <t>Hoàng Phúc Sính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</si>
  <si>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</si>
  <si>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</si>
  <si>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</si>
  <si>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</si>
  <si>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</si>
  <si>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</si>
  <si>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</si>
  <si>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</si>
  <si>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</si>
  <si>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Đợt cơn bão số 10,11</t>
  </si>
  <si>
    <t>Cơn bão số 10,11</t>
  </si>
  <si>
    <t>Phụ lục 4: TỔNG HỢP  HỖ TRỢ ĐỐI VỚI CÂY LÂM NGHIỆP BỊ THIỆT HẠI DO THIÊN TAI (Thôn Phiêng Câm)</t>
  </si>
  <si>
    <t>Phụ lục 1: TỔNG HỢP  HỖ TRỢ ĐỐI VỚI CÂY LÚA BỊ THIỆT HẠI DO THIÊN TAI (Thôn Phiêng Câm)</t>
  </si>
  <si>
    <t>Phụ lục 2: TỔNG HỢP HỖ TRỢ ĐỐI VỚI CÂY TRỒNG (CÂY LÂU NĂM) BỊ THIỆT HẠI DO THIÊN TAI (Thôn Phiêng Câm)</t>
  </si>
  <si>
    <t>Phụ Lục 3: TỔNG HỢP  HỖ TRỢ ĐỐI VỚI CÂY TRỒNG (CÂY HÀNG NĂM) BỊ THIỆT HẠI DO THIÊN TAI (Thôn Phiêng Câm)</t>
  </si>
  <si>
    <t>Phụ lục 5: TỔNG HỢP  HỖ TRỢ ĐỐI VỚI THỦY SẢN BỊ THIỆT HẠI DO THIÊN TAI (Thôn Phiêng Câm)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</si>
</sst>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_(* #,##0.000_);_(* \(#,##0.000\);_(* &quot;-&quot;???_);_(@_)"/>
    <numFmt numFmtId="170" formatCode="0.00000"/>
    <numFmt numFmtId="171" formatCode="_-* #,##0.0\ _₫_-;\-* #,##0.0\ _₫_-;_-* &quot;-&quot;???\ _₫_-;_-@_-"/>
    <numFmt numFmtId="173" formatCode="0.0000"/>
    <numFmt numFmtId="174" formatCode="_(* #,##0.0000_);_(* \(#,##0.0000\);_(* &quot;-&quot;??_);_(@_)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i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3" borderId="0" xfId="0" applyFont="1" applyFill="1"/>
    <xf numFmtId="0" fontId="0" fillId="3" borderId="0" xfId="0" applyFill="1"/>
    <xf numFmtId="0" fontId="0" fillId="2" borderId="0" xfId="0" applyFill="1"/>
    <xf numFmtId="43" fontId="0" fillId="0" borderId="0" xfId="0" applyNumberFormat="1" applyFill="1"/>
    <xf numFmtId="164" fontId="7" fillId="0" borderId="0" xfId="0" applyNumberFormat="1" applyFont="1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8" fontId="0" fillId="0" borderId="0" xfId="0" applyNumberFormat="1"/>
    <xf numFmtId="0" fontId="12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6" fillId="0" borderId="0" xfId="0" applyFont="1" applyFill="1"/>
    <xf numFmtId="0" fontId="10" fillId="0" borderId="1" xfId="0" applyFont="1" applyFill="1" applyBorder="1"/>
    <xf numFmtId="166" fontId="7" fillId="0" borderId="1" xfId="1" applyNumberFormat="1" applyFont="1" applyFill="1" applyBorder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0" fontId="6" fillId="0" borderId="1" xfId="0" applyNumberFormat="1" applyFont="1" applyFill="1" applyBorder="1"/>
    <xf numFmtId="1" fontId="6" fillId="0" borderId="1" xfId="0" applyNumberFormat="1" applyFont="1" applyFill="1" applyBorder="1"/>
    <xf numFmtId="0" fontId="17" fillId="0" borderId="1" xfId="0" applyFont="1" applyFill="1" applyBorder="1" applyAlignment="1">
      <alignment horizontal="left" vertical="center"/>
    </xf>
    <xf numFmtId="171" fontId="0" fillId="0" borderId="0" xfId="0" applyNumberFormat="1"/>
    <xf numFmtId="0" fontId="1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73" fontId="6" fillId="0" borderId="4" xfId="0" applyNumberFormat="1" applyFont="1" applyFill="1" applyBorder="1" applyAlignment="1">
      <alignment horizontal="center"/>
    </xf>
    <xf numFmtId="173" fontId="6" fillId="0" borderId="5" xfId="0" applyNumberFormat="1" applyFont="1" applyFill="1" applyBorder="1" applyAlignment="1">
      <alignment horizontal="center"/>
    </xf>
    <xf numFmtId="173" fontId="6" fillId="0" borderId="3" xfId="0" applyNumberFormat="1" applyFont="1" applyFill="1" applyBorder="1" applyAlignment="1">
      <alignment horizontal="center"/>
    </xf>
    <xf numFmtId="174" fontId="6" fillId="0" borderId="1" xfId="1" applyNumberFormat="1" applyFont="1" applyFill="1" applyBorder="1"/>
    <xf numFmtId="174" fontId="6" fillId="0" borderId="4" xfId="0" applyNumberFormat="1" applyFont="1" applyFill="1" applyBorder="1" applyAlignment="1">
      <alignment horizontal="left"/>
    </xf>
    <xf numFmtId="174" fontId="6" fillId="0" borderId="5" xfId="0" applyNumberFormat="1" applyFont="1" applyFill="1" applyBorder="1" applyAlignment="1">
      <alignment horizontal="left"/>
    </xf>
    <xf numFmtId="174" fontId="6" fillId="0" borderId="3" xfId="0" applyNumberFormat="1" applyFont="1" applyFill="1" applyBorder="1" applyAlignment="1">
      <alignment horizontal="left"/>
    </xf>
    <xf numFmtId="173" fontId="2" fillId="0" borderId="1" xfId="0" applyNumberFormat="1" applyFont="1" applyBorder="1"/>
    <xf numFmtId="173" fontId="2" fillId="0" borderId="4" xfId="0" applyNumberFormat="1" applyFont="1" applyBorder="1" applyAlignment="1">
      <alignment horizontal="center"/>
    </xf>
    <xf numFmtId="173" fontId="2" fillId="0" borderId="5" xfId="0" applyNumberFormat="1" applyFont="1" applyBorder="1" applyAlignment="1">
      <alignment horizontal="center"/>
    </xf>
    <xf numFmtId="173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tabSelected="1" zoomScale="96" zoomScaleNormal="96" workbookViewId="0">
      <pane xSplit="5" ySplit="5" topLeftCell="H15" activePane="bottomRight" state="frozen"/>
      <selection pane="topRight" activeCell="F1" sqref="F1"/>
      <selection pane="bottomLeft" activeCell="A6" sqref="A6"/>
      <selection pane="bottomRight" activeCell="C19" sqref="C19:M20"/>
    </sheetView>
  </sheetViews>
  <sheetFormatPr defaultRowHeight="15.75" x14ac:dyDescent="0.25"/>
  <cols>
    <col min="1" max="1" width="5.625" style="47" customWidth="1"/>
    <col min="2" max="2" width="24.375" customWidth="1"/>
    <col min="3" max="3" width="12.7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1" hidden="1" customWidth="1"/>
    <col min="13" max="13" width="19.75" style="29" customWidth="1"/>
    <col min="14" max="14" width="13.75" customWidth="1"/>
    <col min="15" max="63" width="9" style="10"/>
  </cols>
  <sheetData>
    <row r="1" spans="1:63" x14ac:dyDescent="0.25">
      <c r="A1" s="43"/>
    </row>
    <row r="2" spans="1:63" x14ac:dyDescent="0.25">
      <c r="A2" s="81" t="s">
        <v>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63" x14ac:dyDescent="0.25">
      <c r="A3" s="85" t="str">
        <f>'[1]Lam Nghiep'!$A$3:$N$3</f>
        <v>(Kèm theo Thông báo  số 79/TB-UBND ngày 10/11/2025 của UBND xã Tân Kỳ)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63" ht="19.5" customHeight="1" x14ac:dyDescent="0.25">
      <c r="A4" s="82" t="s">
        <v>0</v>
      </c>
      <c r="B4" s="82" t="s">
        <v>42</v>
      </c>
      <c r="C4" s="82" t="s">
        <v>2</v>
      </c>
      <c r="D4" s="82"/>
      <c r="E4" s="82"/>
      <c r="F4" s="82"/>
      <c r="G4" s="82"/>
      <c r="H4" s="82" t="s">
        <v>3</v>
      </c>
      <c r="I4" s="82"/>
      <c r="J4" s="82"/>
      <c r="K4" s="82"/>
      <c r="L4" s="82"/>
      <c r="M4" s="83" t="s">
        <v>29</v>
      </c>
      <c r="N4" s="84" t="s">
        <v>30</v>
      </c>
      <c r="O4" s="9"/>
      <c r="P4" s="9"/>
      <c r="Q4" s="9"/>
      <c r="R4" s="9"/>
      <c r="S4" s="9"/>
    </row>
    <row r="5" spans="1:63" ht="102.75" customHeight="1" x14ac:dyDescent="0.25">
      <c r="A5" s="82"/>
      <c r="B5" s="82"/>
      <c r="C5" s="45" t="s">
        <v>4</v>
      </c>
      <c r="D5" s="45" t="s">
        <v>67</v>
      </c>
      <c r="E5" s="45" t="s">
        <v>5</v>
      </c>
      <c r="F5" s="82" t="s">
        <v>6</v>
      </c>
      <c r="G5" s="82"/>
      <c r="H5" s="45" t="s">
        <v>4</v>
      </c>
      <c r="I5" s="45" t="s">
        <v>67</v>
      </c>
      <c r="J5" s="45" t="s">
        <v>5</v>
      </c>
      <c r="K5" s="82" t="s">
        <v>6</v>
      </c>
      <c r="L5" s="82"/>
      <c r="M5" s="83"/>
      <c r="N5" s="84"/>
      <c r="O5" s="9"/>
      <c r="P5" s="9"/>
      <c r="Q5" s="9"/>
      <c r="R5" s="9"/>
      <c r="S5" s="9"/>
    </row>
    <row r="6" spans="1:63" ht="16.5" customHeight="1" x14ac:dyDescent="0.25">
      <c r="A6" s="44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36" t="s">
        <v>32</v>
      </c>
      <c r="N6" s="37" t="s">
        <v>33</v>
      </c>
      <c r="O6" s="9"/>
      <c r="P6" s="9"/>
      <c r="Q6" s="9"/>
      <c r="R6" s="9"/>
      <c r="S6" s="9"/>
    </row>
    <row r="7" spans="1:63" s="10" customFormat="1" x14ac:dyDescent="0.25">
      <c r="A7" s="44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4</v>
      </c>
      <c r="I7" s="48">
        <v>5</v>
      </c>
      <c r="J7" s="48">
        <v>9</v>
      </c>
      <c r="K7" s="48">
        <v>10</v>
      </c>
      <c r="L7" s="48">
        <v>11</v>
      </c>
      <c r="M7" s="49">
        <v>6</v>
      </c>
      <c r="N7" s="50">
        <v>7</v>
      </c>
      <c r="O7" s="9"/>
      <c r="P7" s="9"/>
      <c r="Q7" s="9"/>
      <c r="R7" s="9"/>
      <c r="S7" s="9"/>
    </row>
    <row r="8" spans="1:63" s="26" customFormat="1" ht="18.75" x14ac:dyDescent="0.25">
      <c r="A8" s="45"/>
      <c r="B8" s="35" t="s">
        <v>47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>
        <f t="shared" ref="N8:N18" si="0">(C8+D8+H8+I8)*M8</f>
        <v>0</v>
      </c>
      <c r="O8" s="9"/>
      <c r="P8" s="9"/>
      <c r="Q8" s="9"/>
      <c r="R8" s="9"/>
      <c r="S8" s="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63" s="26" customFormat="1" ht="18.75" x14ac:dyDescent="0.25">
      <c r="A9" s="71"/>
      <c r="B9" s="77" t="s">
        <v>74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9"/>
      <c r="P9" s="9"/>
      <c r="Q9" s="9"/>
      <c r="R9" s="9"/>
      <c r="S9" s="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63" s="25" customFormat="1" ht="18.75" x14ac:dyDescent="0.25">
      <c r="A10" s="44">
        <v>1</v>
      </c>
      <c r="B10" s="34" t="s">
        <v>54</v>
      </c>
      <c r="C10" s="13">
        <v>7.0000000000000007E-2</v>
      </c>
      <c r="D10" s="13"/>
      <c r="E10" s="13"/>
      <c r="F10" s="13"/>
      <c r="G10" s="13"/>
      <c r="H10" s="13"/>
      <c r="I10" s="13"/>
      <c r="J10" s="13"/>
      <c r="K10" s="13"/>
      <c r="L10" s="13"/>
      <c r="M10" s="4">
        <v>8000000</v>
      </c>
      <c r="N10" s="14">
        <f t="shared" si="0"/>
        <v>560000</v>
      </c>
      <c r="O10" s="9"/>
      <c r="P10" s="9"/>
      <c r="Q10" s="9"/>
      <c r="R10" s="9"/>
      <c r="S10" s="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63" s="25" customFormat="1" ht="18.75" x14ac:dyDescent="0.3">
      <c r="A11" s="44">
        <v>2</v>
      </c>
      <c r="B11" s="38" t="s">
        <v>55</v>
      </c>
      <c r="C11" s="13">
        <v>0.04</v>
      </c>
      <c r="D11" s="13"/>
      <c r="E11" s="13"/>
      <c r="F11" s="13"/>
      <c r="G11" s="13"/>
      <c r="H11" s="13"/>
      <c r="I11" s="13"/>
      <c r="J11" s="13"/>
      <c r="K11" s="13"/>
      <c r="L11" s="13"/>
      <c r="M11" s="4">
        <v>8000000</v>
      </c>
      <c r="N11" s="14">
        <f t="shared" si="0"/>
        <v>320000</v>
      </c>
      <c r="O11" s="9"/>
      <c r="P11" s="9"/>
      <c r="Q11" s="9"/>
      <c r="R11" s="9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3" s="25" customFormat="1" ht="18.75" x14ac:dyDescent="0.3">
      <c r="A12" s="44">
        <v>3</v>
      </c>
      <c r="B12" s="5" t="s">
        <v>58</v>
      </c>
      <c r="C12" s="13">
        <v>0.1</v>
      </c>
      <c r="D12" s="13"/>
      <c r="E12" s="13"/>
      <c r="F12" s="13"/>
      <c r="G12" s="13"/>
      <c r="H12" s="13"/>
      <c r="I12" s="13"/>
      <c r="J12" s="13"/>
      <c r="K12" s="13"/>
      <c r="L12" s="13"/>
      <c r="M12" s="4">
        <v>8000000</v>
      </c>
      <c r="N12" s="14">
        <f t="shared" si="0"/>
        <v>800000</v>
      </c>
      <c r="O12" s="9"/>
      <c r="P12" s="9"/>
      <c r="Q12" s="9"/>
      <c r="R12" s="9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</row>
    <row r="13" spans="1:63" s="25" customFormat="1" ht="18.75" x14ac:dyDescent="0.25">
      <c r="A13" s="79">
        <v>4</v>
      </c>
      <c r="B13" s="80" t="s">
        <v>59</v>
      </c>
      <c r="C13" s="13">
        <v>0.1</v>
      </c>
      <c r="D13" s="13"/>
      <c r="E13" s="13"/>
      <c r="F13" s="13"/>
      <c r="G13" s="13"/>
      <c r="H13" s="13"/>
      <c r="I13" s="13"/>
      <c r="J13" s="13"/>
      <c r="K13" s="13"/>
      <c r="L13" s="13"/>
      <c r="M13" s="4">
        <v>8000000</v>
      </c>
      <c r="N13" s="14">
        <f t="shared" si="0"/>
        <v>800000</v>
      </c>
      <c r="O13" s="9"/>
      <c r="P13" s="9"/>
      <c r="Q13" s="9"/>
      <c r="R13" s="9"/>
      <c r="S13" s="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</row>
    <row r="14" spans="1:63" s="25" customFormat="1" ht="18.75" x14ac:dyDescent="0.25">
      <c r="A14" s="79"/>
      <c r="B14" s="80"/>
      <c r="C14" s="6"/>
      <c r="D14" s="13">
        <v>0.03</v>
      </c>
      <c r="E14" s="13"/>
      <c r="F14" s="13"/>
      <c r="G14" s="13"/>
      <c r="H14" s="13"/>
      <c r="I14" s="13"/>
      <c r="J14" s="13"/>
      <c r="K14" s="13"/>
      <c r="L14" s="13"/>
      <c r="M14" s="4">
        <v>15000000</v>
      </c>
      <c r="N14" s="14">
        <f t="shared" si="0"/>
        <v>450000</v>
      </c>
      <c r="O14" s="9"/>
      <c r="P14" s="9"/>
      <c r="Q14" s="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25" customFormat="1" ht="18.75" x14ac:dyDescent="0.25">
      <c r="A15" s="44">
        <v>5</v>
      </c>
      <c r="B15" s="34" t="s">
        <v>60</v>
      </c>
      <c r="C15" s="13"/>
      <c r="D15" s="13">
        <v>0.1</v>
      </c>
      <c r="E15" s="13"/>
      <c r="F15" s="13"/>
      <c r="G15" s="13"/>
      <c r="H15" s="13"/>
      <c r="I15" s="13"/>
      <c r="J15" s="13"/>
      <c r="K15" s="13"/>
      <c r="L15" s="13"/>
      <c r="M15" s="4">
        <v>15000000</v>
      </c>
      <c r="N15" s="14">
        <f t="shared" si="0"/>
        <v>1500000</v>
      </c>
      <c r="O15" s="9"/>
      <c r="P15" s="9"/>
      <c r="Q15" s="9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25" customFormat="1" ht="18.75" x14ac:dyDescent="0.25">
      <c r="A16" s="44">
        <v>6</v>
      </c>
      <c r="B16" s="34" t="s">
        <v>61</v>
      </c>
      <c r="C16" s="13">
        <v>0.1</v>
      </c>
      <c r="D16" s="13"/>
      <c r="E16" s="13"/>
      <c r="F16" s="13"/>
      <c r="G16" s="13"/>
      <c r="H16" s="13"/>
      <c r="I16" s="13"/>
      <c r="J16" s="13"/>
      <c r="K16" s="13"/>
      <c r="L16" s="13"/>
      <c r="M16" s="4">
        <v>8000000</v>
      </c>
      <c r="N16" s="14">
        <f t="shared" si="0"/>
        <v>800000</v>
      </c>
      <c r="O16" s="9"/>
      <c r="P16" s="9"/>
      <c r="Q16" s="9"/>
      <c r="R16" s="9"/>
      <c r="S16" s="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</row>
    <row r="17" spans="1:63" s="25" customFormat="1" ht="18.75" x14ac:dyDescent="0.25">
      <c r="A17" s="44">
        <v>7</v>
      </c>
      <c r="B17" s="34" t="s">
        <v>63</v>
      </c>
      <c r="C17" s="13">
        <v>0.1</v>
      </c>
      <c r="D17" s="13"/>
      <c r="E17" s="13"/>
      <c r="F17" s="13"/>
      <c r="G17" s="13"/>
      <c r="H17" s="13"/>
      <c r="I17" s="13"/>
      <c r="J17" s="13"/>
      <c r="K17" s="13"/>
      <c r="L17" s="13"/>
      <c r="M17" s="4">
        <v>8000000</v>
      </c>
      <c r="N17" s="14">
        <f t="shared" si="0"/>
        <v>800000</v>
      </c>
      <c r="O17" s="9"/>
      <c r="P17" s="9"/>
      <c r="Q17" s="9"/>
      <c r="R17" s="9"/>
      <c r="S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</row>
    <row r="18" spans="1:63" s="25" customFormat="1" ht="18.75" x14ac:dyDescent="0.25">
      <c r="A18" s="44">
        <v>8</v>
      </c>
      <c r="B18" s="34" t="s">
        <v>46</v>
      </c>
      <c r="C18" s="13"/>
      <c r="D18" s="13">
        <v>0.05</v>
      </c>
      <c r="E18" s="13"/>
      <c r="F18" s="13"/>
      <c r="G18" s="13"/>
      <c r="H18" s="13"/>
      <c r="I18" s="13"/>
      <c r="J18" s="13"/>
      <c r="K18" s="13"/>
      <c r="L18" s="13"/>
      <c r="M18" s="4">
        <v>15000000</v>
      </c>
      <c r="N18" s="14">
        <f t="shared" si="0"/>
        <v>750000</v>
      </c>
      <c r="O18" s="9"/>
      <c r="P18" s="9"/>
      <c r="Q18" s="9"/>
      <c r="R18" s="9"/>
      <c r="S18" s="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x14ac:dyDescent="0.25">
      <c r="A19" s="46"/>
      <c r="B19" s="40" t="s">
        <v>66</v>
      </c>
      <c r="C19" s="103">
        <f>SUM(C8:C18)</f>
        <v>0.51</v>
      </c>
      <c r="D19" s="103">
        <f>SUM(D8:D18)</f>
        <v>0.18</v>
      </c>
      <c r="E19" s="103">
        <f t="shared" ref="E19:L19" si="1">SUM(E8:E18)</f>
        <v>0</v>
      </c>
      <c r="F19" s="103">
        <f t="shared" si="1"/>
        <v>0</v>
      </c>
      <c r="G19" s="103">
        <f t="shared" si="1"/>
        <v>0</v>
      </c>
      <c r="H19" s="103">
        <f t="shared" si="1"/>
        <v>0</v>
      </c>
      <c r="I19" s="103">
        <f t="shared" si="1"/>
        <v>0</v>
      </c>
      <c r="J19" s="103">
        <f t="shared" si="1"/>
        <v>0</v>
      </c>
      <c r="K19" s="103">
        <f t="shared" si="1"/>
        <v>0</v>
      </c>
      <c r="L19" s="103">
        <f t="shared" si="1"/>
        <v>0</v>
      </c>
      <c r="M19" s="103"/>
      <c r="N19" s="41">
        <f>SUM(N8:N18)</f>
        <v>6780000</v>
      </c>
    </row>
    <row r="20" spans="1:63" x14ac:dyDescent="0.25">
      <c r="A20" s="46"/>
      <c r="B20" s="40" t="s">
        <v>68</v>
      </c>
      <c r="C20" s="104">
        <f>C19+D19+H19+I19</f>
        <v>0.69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6"/>
      <c r="N20" s="41"/>
    </row>
    <row r="21" spans="1:63" x14ac:dyDescent="0.25">
      <c r="C21" s="42"/>
      <c r="D21" s="39"/>
      <c r="H21" s="39"/>
      <c r="I21" s="39"/>
      <c r="N21" s="42"/>
    </row>
    <row r="22" spans="1:63" x14ac:dyDescent="0.25">
      <c r="H22" t="s">
        <v>69</v>
      </c>
    </row>
    <row r="23" spans="1:63" x14ac:dyDescent="0.25">
      <c r="N23" s="76"/>
    </row>
    <row r="24" spans="1:63" x14ac:dyDescent="0.25">
      <c r="N24" s="39"/>
    </row>
    <row r="25" spans="1:63" x14ac:dyDescent="0.25">
      <c r="N25" s="76"/>
    </row>
  </sheetData>
  <mergeCells count="13">
    <mergeCell ref="C20:M20"/>
    <mergeCell ref="A13:A14"/>
    <mergeCell ref="B13:B14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"/>
  <sheetViews>
    <sheetView zoomScale="85" zoomScaleNormal="85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E19" sqref="C19:H20"/>
    </sheetView>
  </sheetViews>
  <sheetFormatPr defaultRowHeight="18.75" x14ac:dyDescent="0.3"/>
  <cols>
    <col min="1" max="1" width="6" style="3" customWidth="1"/>
    <col min="2" max="2" width="20.12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28" customWidth="1"/>
    <col min="11" max="11" width="7.25" style="3" customWidth="1"/>
    <col min="12" max="12" width="21" style="23" customWidth="1"/>
    <col min="13" max="13" width="14.25" style="23" bestFit="1" customWidth="1"/>
    <col min="14" max="79" width="9" style="23"/>
    <col min="80" max="16384" width="9" style="3"/>
  </cols>
  <sheetData>
    <row r="1" spans="1:79" x14ac:dyDescent="0.3">
      <c r="A1" s="86" t="s">
        <v>77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79" ht="21.75" customHeight="1" x14ac:dyDescent="0.3">
      <c r="A2" s="87" t="str">
        <f>'Lam Nghiep'!A3:N3</f>
        <v>(Kèm theo Thông báo  số 79/TB-UBND ngày 10/11/2025 của UBND xã Tân Kỳ)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79" ht="28.5" customHeight="1" x14ac:dyDescent="0.3">
      <c r="A3" s="84" t="s">
        <v>13</v>
      </c>
      <c r="B3" s="84" t="s">
        <v>42</v>
      </c>
      <c r="C3" s="84" t="s">
        <v>14</v>
      </c>
      <c r="D3" s="84"/>
      <c r="E3" s="84"/>
      <c r="F3" s="88" t="s">
        <v>15</v>
      </c>
      <c r="G3" s="88"/>
      <c r="H3" s="88"/>
      <c r="I3" s="84" t="s">
        <v>29</v>
      </c>
      <c r="J3" s="89" t="s">
        <v>30</v>
      </c>
      <c r="K3" s="84" t="s">
        <v>31</v>
      </c>
    </row>
    <row r="4" spans="1:79" ht="15.75" customHeight="1" x14ac:dyDescent="0.3">
      <c r="A4" s="84"/>
      <c r="B4" s="84"/>
      <c r="C4" s="84" t="s">
        <v>16</v>
      </c>
      <c r="D4" s="84"/>
      <c r="E4" s="84"/>
      <c r="F4" s="84" t="s">
        <v>16</v>
      </c>
      <c r="G4" s="84"/>
      <c r="H4" s="84"/>
      <c r="I4" s="84"/>
      <c r="J4" s="89"/>
      <c r="K4" s="84"/>
    </row>
    <row r="5" spans="1:79" ht="72.75" customHeight="1" x14ac:dyDescent="0.3">
      <c r="A5" s="84"/>
      <c r="B5" s="84"/>
      <c r="C5" s="21" t="s">
        <v>18</v>
      </c>
      <c r="D5" s="21" t="s">
        <v>19</v>
      </c>
      <c r="E5" s="21" t="s">
        <v>20</v>
      </c>
      <c r="F5" s="21" t="s">
        <v>24</v>
      </c>
      <c r="G5" s="21" t="s">
        <v>25</v>
      </c>
      <c r="H5" s="21" t="s">
        <v>26</v>
      </c>
      <c r="I5" s="84"/>
      <c r="J5" s="89"/>
      <c r="K5" s="84"/>
    </row>
    <row r="6" spans="1:79" ht="20.25" customHeight="1" x14ac:dyDescent="0.3">
      <c r="A6" s="84"/>
      <c r="B6" s="84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22" t="s">
        <v>32</v>
      </c>
      <c r="J6" s="37" t="s">
        <v>33</v>
      </c>
      <c r="K6" s="13"/>
    </row>
    <row r="7" spans="1:79" s="62" customFormat="1" ht="14.25" customHeight="1" x14ac:dyDescent="0.3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37">
        <v>9</v>
      </c>
      <c r="K7" s="22">
        <v>10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</row>
    <row r="8" spans="1:79" s="5" customFormat="1" ht="23.25" customHeight="1" x14ac:dyDescent="0.3">
      <c r="A8" s="17"/>
      <c r="B8" s="54" t="s">
        <v>47</v>
      </c>
      <c r="I8" s="55"/>
      <c r="J8" s="7">
        <f t="shared" ref="J8:J18" si="0">(E8+H8)*I8</f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52"/>
    </row>
    <row r="9" spans="1:79" s="5" customFormat="1" ht="23.25" customHeight="1" x14ac:dyDescent="0.3">
      <c r="A9" s="17"/>
      <c r="B9" s="77" t="s">
        <v>74</v>
      </c>
      <c r="I9" s="55"/>
      <c r="J9" s="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52"/>
    </row>
    <row r="10" spans="1:79" s="5" customFormat="1" ht="23.25" customHeight="1" x14ac:dyDescent="0.3">
      <c r="A10" s="5">
        <v>1</v>
      </c>
      <c r="B10" s="38" t="s">
        <v>49</v>
      </c>
      <c r="E10" s="5">
        <v>7.0000000000000001E-3</v>
      </c>
      <c r="I10" s="19">
        <v>10000000</v>
      </c>
      <c r="J10" s="7">
        <f t="shared" si="0"/>
        <v>70000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52"/>
    </row>
    <row r="11" spans="1:79" s="5" customFormat="1" ht="23.25" customHeight="1" x14ac:dyDescent="0.3">
      <c r="A11" s="5">
        <v>2</v>
      </c>
      <c r="B11" s="38" t="s">
        <v>50</v>
      </c>
      <c r="E11" s="5">
        <v>0.03</v>
      </c>
      <c r="I11" s="19">
        <v>10000000</v>
      </c>
      <c r="J11" s="7">
        <f t="shared" si="0"/>
        <v>300000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52"/>
    </row>
    <row r="12" spans="1:79" s="5" customFormat="1" ht="23.25" customHeight="1" x14ac:dyDescent="0.3">
      <c r="A12" s="5">
        <v>3</v>
      </c>
      <c r="B12" s="38" t="s">
        <v>52</v>
      </c>
      <c r="E12" s="5">
        <v>0.05</v>
      </c>
      <c r="I12" s="19">
        <v>10000000</v>
      </c>
      <c r="J12" s="7">
        <f t="shared" si="0"/>
        <v>500000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52"/>
    </row>
    <row r="13" spans="1:79" s="5" customFormat="1" ht="23.25" customHeight="1" x14ac:dyDescent="0.3">
      <c r="A13" s="5">
        <v>4</v>
      </c>
      <c r="B13" s="38" t="s">
        <v>53</v>
      </c>
      <c r="E13" s="5">
        <v>0.03</v>
      </c>
      <c r="I13" s="19">
        <v>10000000</v>
      </c>
      <c r="J13" s="7">
        <f t="shared" si="0"/>
        <v>300000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52"/>
    </row>
    <row r="14" spans="1:79" s="5" customFormat="1" ht="23.25" customHeight="1" x14ac:dyDescent="0.3">
      <c r="A14" s="5">
        <v>5</v>
      </c>
      <c r="B14" s="34" t="s">
        <v>54</v>
      </c>
      <c r="E14" s="5">
        <v>0.04</v>
      </c>
      <c r="I14" s="19">
        <v>10000000</v>
      </c>
      <c r="J14" s="7">
        <f t="shared" si="0"/>
        <v>400000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52"/>
    </row>
    <row r="15" spans="1:79" s="5" customFormat="1" ht="23.25" customHeight="1" x14ac:dyDescent="0.3">
      <c r="A15" s="5">
        <v>6</v>
      </c>
      <c r="B15" s="38" t="s">
        <v>55</v>
      </c>
      <c r="E15" s="5">
        <v>7.0000000000000007E-2</v>
      </c>
      <c r="I15" s="19">
        <v>10000000</v>
      </c>
      <c r="J15" s="7">
        <f t="shared" si="0"/>
        <v>700000.00000000012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52"/>
    </row>
    <row r="16" spans="1:79" ht="23.25" customHeight="1" x14ac:dyDescent="0.3">
      <c r="A16" s="5">
        <v>7</v>
      </c>
      <c r="B16" s="38" t="s">
        <v>57</v>
      </c>
      <c r="C16" s="5"/>
      <c r="D16" s="5"/>
      <c r="E16" s="5">
        <v>0.04</v>
      </c>
      <c r="F16" s="5"/>
      <c r="G16" s="5"/>
      <c r="H16" s="5"/>
      <c r="I16" s="19">
        <v>10000000</v>
      </c>
      <c r="J16" s="7">
        <f t="shared" si="0"/>
        <v>400000</v>
      </c>
      <c r="K16" s="5"/>
    </row>
    <row r="17" spans="1:79" ht="23.25" customHeight="1" x14ac:dyDescent="0.3">
      <c r="A17" s="5">
        <v>8</v>
      </c>
      <c r="B17" s="38" t="s">
        <v>59</v>
      </c>
      <c r="C17" s="5"/>
      <c r="D17" s="5"/>
      <c r="E17" s="5">
        <v>0.04</v>
      </c>
      <c r="F17" s="5"/>
      <c r="G17" s="5"/>
      <c r="H17" s="5"/>
      <c r="I17" s="19">
        <v>10000000</v>
      </c>
      <c r="J17" s="7">
        <f t="shared" si="0"/>
        <v>400000</v>
      </c>
      <c r="K17" s="5"/>
    </row>
    <row r="18" spans="1:79" ht="23.25" customHeight="1" x14ac:dyDescent="0.3">
      <c r="A18" s="5">
        <v>9</v>
      </c>
      <c r="B18" s="34" t="s">
        <v>60</v>
      </c>
      <c r="C18" s="5"/>
      <c r="D18" s="5"/>
      <c r="E18" s="5">
        <v>0.05</v>
      </c>
      <c r="F18" s="5"/>
      <c r="G18" s="5"/>
      <c r="H18" s="5"/>
      <c r="I18" s="19">
        <v>10000000</v>
      </c>
      <c r="J18" s="7">
        <f t="shared" si="0"/>
        <v>500000</v>
      </c>
      <c r="K18" s="5"/>
    </row>
    <row r="19" spans="1:79" s="59" customFormat="1" x14ac:dyDescent="0.3">
      <c r="A19" s="57"/>
      <c r="B19" s="57" t="s">
        <v>66</v>
      </c>
      <c r="C19" s="99"/>
      <c r="D19" s="99"/>
      <c r="E19" s="99">
        <f>SUM(E8:E18)</f>
        <v>0.35699999999999998</v>
      </c>
      <c r="F19" s="99">
        <f>SUM(F8:F18)</f>
        <v>0</v>
      </c>
      <c r="G19" s="99">
        <f>SUM(G8:G18)</f>
        <v>0</v>
      </c>
      <c r="H19" s="99">
        <f>SUM(H8:H18)</f>
        <v>0</v>
      </c>
      <c r="I19" s="60"/>
      <c r="J19" s="60">
        <f>SUM(J8:J18)</f>
        <v>3570000</v>
      </c>
      <c r="K19" s="57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</row>
    <row r="20" spans="1:79" x14ac:dyDescent="0.3">
      <c r="A20" s="17"/>
      <c r="B20" s="17" t="s">
        <v>70</v>
      </c>
      <c r="C20" s="100">
        <f>E19+H19</f>
        <v>0.35699999999999998</v>
      </c>
      <c r="D20" s="101"/>
      <c r="E20" s="101"/>
      <c r="F20" s="101"/>
      <c r="G20" s="101"/>
      <c r="H20" s="102"/>
      <c r="I20" s="17"/>
      <c r="J20" s="56"/>
      <c r="K20" s="17"/>
    </row>
    <row r="23" spans="1:79" x14ac:dyDescent="0.3">
      <c r="E23" s="28"/>
    </row>
  </sheetData>
  <mergeCells count="12">
    <mergeCell ref="C20:H20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71" zoomScaleNormal="71" workbookViewId="0">
      <pane xSplit="12" topLeftCell="M1" activePane="topRight" state="frozen"/>
      <selection activeCell="A7" sqref="A7"/>
      <selection pane="topRight" activeCell="C14" sqref="C14:I14"/>
    </sheetView>
  </sheetViews>
  <sheetFormatPr defaultRowHeight="18.75" x14ac:dyDescent="0.3"/>
  <cols>
    <col min="1" max="1" width="5.5" style="66" customWidth="1"/>
    <col min="2" max="2" width="24.375" style="3" customWidth="1"/>
    <col min="3" max="3" width="9.375" style="3" customWidth="1"/>
    <col min="4" max="4" width="17" style="3" customWidth="1"/>
    <col min="5" max="5" width="26.75" style="3" customWidth="1"/>
    <col min="6" max="6" width="1.875" style="3" hidden="1" customWidth="1"/>
    <col min="7" max="7" width="9.625" style="3" customWidth="1"/>
    <col min="8" max="8" width="16.5" style="3" customWidth="1"/>
    <col min="9" max="9" width="22" style="3" customWidth="1"/>
    <col min="10" max="10" width="18.5" style="3" hidden="1" customWidth="1"/>
    <col min="11" max="11" width="21.125" style="18" customWidth="1"/>
    <col min="12" max="12" width="22.5" style="3" customWidth="1"/>
    <col min="13" max="16384" width="9" style="3"/>
  </cols>
  <sheetData>
    <row r="1" spans="1:13" ht="29.25" customHeight="1" x14ac:dyDescent="0.3">
      <c r="A1" s="86" t="s">
        <v>78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19.5" customHeight="1" x14ac:dyDescent="0.3">
      <c r="A2" s="90" t="str">
        <f>Lua!A2</f>
        <v>(Kèm theo Thông báo  số 79/TB-UBND ngày 10/11/2025 của UBND xã Tân Kỳ)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3.25" customHeight="1" x14ac:dyDescent="0.3">
      <c r="A3" s="91" t="s">
        <v>13</v>
      </c>
      <c r="B3" s="91" t="s">
        <v>45</v>
      </c>
      <c r="C3" s="91" t="s">
        <v>14</v>
      </c>
      <c r="D3" s="91"/>
      <c r="E3" s="91"/>
      <c r="F3" s="91"/>
      <c r="G3" s="91" t="s">
        <v>15</v>
      </c>
      <c r="H3" s="91"/>
      <c r="I3" s="91"/>
      <c r="J3" s="91"/>
      <c r="K3" s="92" t="s">
        <v>29</v>
      </c>
      <c r="L3" s="93" t="s">
        <v>30</v>
      </c>
      <c r="M3" s="12"/>
    </row>
    <row r="4" spans="1:13" x14ac:dyDescent="0.3">
      <c r="A4" s="91"/>
      <c r="B4" s="91"/>
      <c r="C4" s="91" t="s">
        <v>36</v>
      </c>
      <c r="D4" s="91"/>
      <c r="E4" s="91"/>
      <c r="F4" s="91"/>
      <c r="G4" s="91" t="s">
        <v>36</v>
      </c>
      <c r="H4" s="91"/>
      <c r="I4" s="91"/>
      <c r="J4" s="91"/>
      <c r="K4" s="92"/>
      <c r="L4" s="93"/>
      <c r="M4" s="12"/>
    </row>
    <row r="5" spans="1:13" ht="135" customHeight="1" x14ac:dyDescent="0.3">
      <c r="A5" s="91"/>
      <c r="B5" s="91"/>
      <c r="C5" s="32" t="s">
        <v>38</v>
      </c>
      <c r="D5" s="32" t="s">
        <v>39</v>
      </c>
      <c r="E5" s="32" t="s">
        <v>72</v>
      </c>
      <c r="F5" s="32" t="s">
        <v>40</v>
      </c>
      <c r="G5" s="32" t="s">
        <v>37</v>
      </c>
      <c r="H5" s="32" t="s">
        <v>41</v>
      </c>
      <c r="I5" s="32" t="s">
        <v>72</v>
      </c>
      <c r="J5" s="32" t="s">
        <v>40</v>
      </c>
      <c r="K5" s="92"/>
      <c r="L5" s="93"/>
      <c r="M5" s="12"/>
    </row>
    <row r="6" spans="1:13" ht="75" x14ac:dyDescent="0.3">
      <c r="A6" s="13"/>
      <c r="B6" s="13"/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36" t="s">
        <v>32</v>
      </c>
      <c r="L6" s="37" t="s">
        <v>33</v>
      </c>
      <c r="M6" s="12"/>
    </row>
    <row r="7" spans="1:13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  <c r="M7" s="12"/>
    </row>
    <row r="8" spans="1:13" x14ac:dyDescent="0.3">
      <c r="A8" s="63"/>
      <c r="B8" s="64" t="s">
        <v>47</v>
      </c>
      <c r="C8" s="5"/>
      <c r="D8" s="5"/>
      <c r="E8" s="5"/>
      <c r="F8" s="5"/>
      <c r="G8" s="5"/>
      <c r="H8" s="5"/>
      <c r="I8" s="5"/>
      <c r="J8" s="5"/>
      <c r="K8" s="19"/>
      <c r="L8" s="7">
        <f t="shared" ref="L8:L11" si="0">(C8+D8+E8+G8+H8+I8)*K8</f>
        <v>0</v>
      </c>
    </row>
    <row r="9" spans="1:13" x14ac:dyDescent="0.3">
      <c r="A9" s="63"/>
      <c r="B9" s="78" t="s">
        <v>75</v>
      </c>
      <c r="C9" s="5"/>
      <c r="D9" s="5"/>
      <c r="E9" s="5"/>
      <c r="F9" s="5"/>
      <c r="G9" s="5"/>
      <c r="H9" s="5"/>
      <c r="I9" s="5"/>
      <c r="J9" s="5"/>
      <c r="K9" s="19"/>
      <c r="L9" s="7"/>
    </row>
    <row r="10" spans="1:13" x14ac:dyDescent="0.3">
      <c r="A10" s="51">
        <v>1</v>
      </c>
      <c r="B10" s="65" t="s">
        <v>62</v>
      </c>
      <c r="C10" s="5"/>
      <c r="D10" s="5"/>
      <c r="E10" s="5">
        <v>0.04</v>
      </c>
      <c r="F10" s="5"/>
      <c r="G10" s="5"/>
      <c r="H10" s="5"/>
      <c r="I10" s="5"/>
      <c r="J10" s="5"/>
      <c r="K10" s="19">
        <v>30000000</v>
      </c>
      <c r="L10" s="7">
        <f t="shared" si="0"/>
        <v>1200000</v>
      </c>
    </row>
    <row r="11" spans="1:13" x14ac:dyDescent="0.3">
      <c r="A11" s="51">
        <v>2</v>
      </c>
      <c r="B11" s="65" t="s">
        <v>64</v>
      </c>
      <c r="C11" s="5"/>
      <c r="D11" s="5"/>
      <c r="E11" s="5">
        <v>0.13</v>
      </c>
      <c r="F11" s="5"/>
      <c r="G11" s="5"/>
      <c r="H11" s="5"/>
      <c r="I11" s="5"/>
      <c r="J11" s="5"/>
      <c r="K11" s="19">
        <v>30000000</v>
      </c>
      <c r="L11" s="7">
        <f t="shared" si="0"/>
        <v>3900000</v>
      </c>
    </row>
    <row r="12" spans="1:13" x14ac:dyDescent="0.3">
      <c r="A12" s="51">
        <v>3</v>
      </c>
      <c r="B12" s="75" t="s">
        <v>51</v>
      </c>
      <c r="C12" s="5">
        <v>4.6960000000000002E-2</v>
      </c>
      <c r="D12" s="5"/>
      <c r="E12" s="5"/>
      <c r="F12" s="5"/>
      <c r="G12" s="5"/>
      <c r="H12" s="5"/>
      <c r="I12" s="5"/>
      <c r="J12" s="5"/>
      <c r="K12" s="19">
        <v>12000000</v>
      </c>
      <c r="L12" s="7">
        <f>(C12+D12+E12+G12+H12+I12)*K12</f>
        <v>563520</v>
      </c>
    </row>
    <row r="13" spans="1:13" s="53" customFormat="1" x14ac:dyDescent="0.3">
      <c r="A13" s="63"/>
      <c r="B13" s="17" t="s">
        <v>66</v>
      </c>
      <c r="C13" s="73">
        <f>SUM(C8:C12)</f>
        <v>4.6960000000000002E-2</v>
      </c>
      <c r="D13" s="74">
        <f t="shared" ref="D13:I13" si="1">SUM(D8:D12)</f>
        <v>0</v>
      </c>
      <c r="E13" s="73">
        <f>SUM(E8:E12)</f>
        <v>0.17</v>
      </c>
      <c r="F13" s="73">
        <f t="shared" si="1"/>
        <v>0</v>
      </c>
      <c r="G13" s="74">
        <f t="shared" si="1"/>
        <v>0</v>
      </c>
      <c r="H13" s="74">
        <f t="shared" si="1"/>
        <v>0</v>
      </c>
      <c r="I13" s="74">
        <f t="shared" si="1"/>
        <v>0</v>
      </c>
      <c r="J13" s="17">
        <f t="shared" ref="J13" si="2">SUM(J8:J11)</f>
        <v>0</v>
      </c>
      <c r="K13" s="56"/>
      <c r="L13" s="56">
        <f>SUM(L10:L12)</f>
        <v>5663520</v>
      </c>
    </row>
    <row r="14" spans="1:13" x14ac:dyDescent="0.3">
      <c r="A14" s="51"/>
      <c r="B14" s="17" t="s">
        <v>71</v>
      </c>
      <c r="C14" s="96">
        <f>C13+D13+E13+G13+H13+I13</f>
        <v>0.21696000000000001</v>
      </c>
      <c r="D14" s="97"/>
      <c r="E14" s="97"/>
      <c r="F14" s="97"/>
      <c r="G14" s="97"/>
      <c r="H14" s="97"/>
      <c r="I14" s="98"/>
      <c r="J14" s="5"/>
      <c r="K14" s="19"/>
      <c r="L14" s="5"/>
    </row>
    <row r="27" spans="12:12" x14ac:dyDescent="0.3">
      <c r="L27" s="28"/>
    </row>
    <row r="28" spans="12:12" x14ac:dyDescent="0.3">
      <c r="L28" s="28"/>
    </row>
    <row r="29" spans="12:12" x14ac:dyDescent="0.3">
      <c r="L29" s="28"/>
    </row>
    <row r="30" spans="12:12" x14ac:dyDescent="0.3">
      <c r="L30" s="28"/>
    </row>
    <row r="31" spans="12:12" x14ac:dyDescent="0.3">
      <c r="L31" s="28"/>
    </row>
    <row r="32" spans="12:12" x14ac:dyDescent="0.3">
      <c r="L32" s="28"/>
    </row>
    <row r="33" spans="12:12" x14ac:dyDescent="0.3">
      <c r="L33" s="28"/>
    </row>
    <row r="35" spans="12:12" x14ac:dyDescent="0.3">
      <c r="L35" s="28"/>
    </row>
  </sheetData>
  <mergeCells count="11">
    <mergeCell ref="C14:I14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zoomScale="77" zoomScaleNormal="77" workbookViewId="0">
      <selection activeCell="E8" sqref="E8"/>
    </sheetView>
  </sheetViews>
  <sheetFormatPr defaultRowHeight="18.75" x14ac:dyDescent="0.3"/>
  <cols>
    <col min="1" max="1" width="4.625" style="3" customWidth="1"/>
    <col min="2" max="2" width="25.7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8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86" t="s">
        <v>79</v>
      </c>
      <c r="B1" s="86"/>
      <c r="C1" s="86"/>
      <c r="D1" s="86"/>
      <c r="E1" s="86"/>
      <c r="F1" s="86"/>
      <c r="G1" s="86"/>
      <c r="H1" s="86"/>
      <c r="I1" s="86"/>
      <c r="J1" s="86"/>
    </row>
    <row r="2" spans="1:48" ht="21" customHeight="1" x14ac:dyDescent="0.3">
      <c r="A2" s="90" t="str">
        <f>'cay lao nam'!A2:L2</f>
        <v>(Kèm theo Thông báo  số 79/TB-UBND ngày 10/11/2025 của UBND xã Tân Kỳ)</v>
      </c>
      <c r="B2" s="90"/>
      <c r="C2" s="90"/>
      <c r="D2" s="90"/>
      <c r="E2" s="90"/>
      <c r="F2" s="90"/>
      <c r="G2" s="90"/>
      <c r="H2" s="90"/>
      <c r="I2" s="90"/>
      <c r="J2" s="90"/>
    </row>
    <row r="3" spans="1:48" ht="19.5" customHeight="1" x14ac:dyDescent="0.3">
      <c r="A3" s="84" t="s">
        <v>13</v>
      </c>
      <c r="B3" s="84" t="s">
        <v>45</v>
      </c>
      <c r="C3" s="84" t="s">
        <v>14</v>
      </c>
      <c r="D3" s="84"/>
      <c r="E3" s="84"/>
      <c r="F3" s="84" t="s">
        <v>15</v>
      </c>
      <c r="G3" s="84"/>
      <c r="H3" s="84"/>
      <c r="I3" s="89" t="s">
        <v>34</v>
      </c>
      <c r="J3" s="84" t="s">
        <v>30</v>
      </c>
      <c r="K3" s="12"/>
      <c r="L3" s="12"/>
      <c r="M3" s="12"/>
      <c r="N3" s="12"/>
      <c r="O3" s="12"/>
    </row>
    <row r="4" spans="1:48" ht="15.75" customHeight="1" x14ac:dyDescent="0.3">
      <c r="A4" s="84"/>
      <c r="B4" s="84"/>
      <c r="C4" s="84" t="s">
        <v>17</v>
      </c>
      <c r="D4" s="84"/>
      <c r="E4" s="84"/>
      <c r="F4" s="84" t="s">
        <v>17</v>
      </c>
      <c r="G4" s="84"/>
      <c r="H4" s="84"/>
      <c r="I4" s="89"/>
      <c r="J4" s="84"/>
      <c r="K4" s="12"/>
      <c r="L4" s="12"/>
      <c r="M4" s="12"/>
      <c r="N4" s="12"/>
      <c r="O4" s="12"/>
    </row>
    <row r="5" spans="1:48" ht="79.5" customHeight="1" x14ac:dyDescent="0.3">
      <c r="A5" s="84"/>
      <c r="B5" s="84"/>
      <c r="C5" s="21" t="s">
        <v>21</v>
      </c>
      <c r="D5" s="21" t="s">
        <v>22</v>
      </c>
      <c r="E5" s="21" t="s">
        <v>23</v>
      </c>
      <c r="F5" s="21" t="s">
        <v>21</v>
      </c>
      <c r="G5" s="21" t="s">
        <v>27</v>
      </c>
      <c r="H5" s="21" t="s">
        <v>28</v>
      </c>
      <c r="I5" s="89"/>
      <c r="J5" s="84"/>
      <c r="K5" s="12"/>
      <c r="L5" s="12"/>
      <c r="M5" s="12"/>
      <c r="N5" s="12"/>
      <c r="O5" s="12"/>
    </row>
    <row r="6" spans="1:48" s="68" customFormat="1" ht="19.5" customHeight="1" x14ac:dyDescent="0.3">
      <c r="A6" s="22"/>
      <c r="B6" s="22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37" t="s">
        <v>43</v>
      </c>
      <c r="J6" s="22" t="s">
        <v>44</v>
      </c>
      <c r="K6" s="67"/>
      <c r="L6" s="67"/>
      <c r="M6" s="67"/>
      <c r="N6" s="67"/>
      <c r="O6" s="6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14.25" customHeight="1" x14ac:dyDescent="0.3">
      <c r="A7" s="13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37">
        <v>8</v>
      </c>
      <c r="J7" s="22">
        <v>9</v>
      </c>
      <c r="K7" s="12"/>
      <c r="L7" s="12"/>
      <c r="M7" s="12"/>
      <c r="N7" s="12"/>
      <c r="O7" s="12"/>
    </row>
    <row r="8" spans="1:48" x14ac:dyDescent="0.3">
      <c r="A8" s="63"/>
      <c r="B8" s="64" t="s">
        <v>47</v>
      </c>
      <c r="C8" s="5"/>
      <c r="D8" s="5"/>
      <c r="E8" s="5"/>
      <c r="F8" s="5"/>
      <c r="G8" s="5"/>
      <c r="H8" s="5"/>
      <c r="I8" s="7"/>
      <c r="J8" s="7">
        <f t="shared" ref="J8:J12" si="0">(C8+D8+E8+F8+G8+H8)*I8</f>
        <v>0</v>
      </c>
    </row>
    <row r="9" spans="1:48" x14ac:dyDescent="0.3">
      <c r="A9" s="63"/>
      <c r="B9" s="78" t="s">
        <v>75</v>
      </c>
      <c r="C9" s="5"/>
      <c r="D9" s="5"/>
      <c r="E9" s="5"/>
      <c r="F9" s="5"/>
      <c r="G9" s="5"/>
      <c r="H9" s="5"/>
      <c r="I9" s="7"/>
      <c r="J9" s="7"/>
    </row>
    <row r="10" spans="1:48" s="24" customFormat="1" x14ac:dyDescent="0.3">
      <c r="A10" s="51">
        <v>1</v>
      </c>
      <c r="B10" s="65" t="s">
        <v>48</v>
      </c>
      <c r="C10" s="5"/>
      <c r="D10" s="5">
        <v>0.04</v>
      </c>
      <c r="E10" s="5"/>
      <c r="F10" s="5"/>
      <c r="G10" s="5"/>
      <c r="H10" s="5"/>
      <c r="I10" s="7">
        <v>10000000</v>
      </c>
      <c r="J10" s="7">
        <f t="shared" si="0"/>
        <v>400000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24" customFormat="1" x14ac:dyDescent="0.3">
      <c r="A11" s="51">
        <v>2</v>
      </c>
      <c r="B11" s="34" t="s">
        <v>50</v>
      </c>
      <c r="C11" s="5"/>
      <c r="D11" s="5">
        <v>0.03</v>
      </c>
      <c r="E11" s="5"/>
      <c r="F11" s="5"/>
      <c r="G11" s="5"/>
      <c r="H11" s="5"/>
      <c r="I11" s="7">
        <v>10000000</v>
      </c>
      <c r="J11" s="7">
        <f t="shared" si="0"/>
        <v>300000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24" customFormat="1" x14ac:dyDescent="0.3">
      <c r="A12" s="51">
        <v>3</v>
      </c>
      <c r="B12" s="34" t="s">
        <v>56</v>
      </c>
      <c r="C12" s="5"/>
      <c r="D12" s="5">
        <v>0.02</v>
      </c>
      <c r="E12" s="5"/>
      <c r="F12" s="5"/>
      <c r="G12" s="5"/>
      <c r="H12" s="5"/>
      <c r="I12" s="7">
        <v>10000000</v>
      </c>
      <c r="J12" s="7">
        <f t="shared" si="0"/>
        <v>200000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20" customFormat="1" x14ac:dyDescent="0.3">
      <c r="A13" s="17"/>
      <c r="B13" s="17" t="s">
        <v>66</v>
      </c>
      <c r="C13" s="17">
        <f t="shared" ref="C13:H13" si="1">SUM(C8:C12)</f>
        <v>0</v>
      </c>
      <c r="D13" s="17">
        <f>SUM(D8:D12)</f>
        <v>9.0000000000000011E-2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 t="shared" si="1"/>
        <v>0</v>
      </c>
      <c r="I13" s="56"/>
      <c r="J13" s="56">
        <f>SUM(J8:J12)</f>
        <v>900000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</row>
    <row r="14" spans="1:48" s="20" customFormat="1" x14ac:dyDescent="0.3">
      <c r="A14" s="17"/>
      <c r="B14" s="17" t="s">
        <v>73</v>
      </c>
      <c r="C14" s="94">
        <f>C13+D13+E13+F13+G13+H13</f>
        <v>9.0000000000000011E-2</v>
      </c>
      <c r="D14" s="94"/>
      <c r="E14" s="94"/>
      <c r="F14" s="94"/>
      <c r="G14" s="94"/>
      <c r="H14" s="94"/>
      <c r="I14" s="56"/>
      <c r="J14" s="17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</row>
    <row r="28" spans="10:10" x14ac:dyDescent="0.3">
      <c r="J28" s="28"/>
    </row>
    <row r="29" spans="10:10" x14ac:dyDescent="0.3">
      <c r="J29" s="28"/>
    </row>
    <row r="30" spans="10:10" x14ac:dyDescent="0.3">
      <c r="J30" s="28"/>
    </row>
    <row r="31" spans="10:10" x14ac:dyDescent="0.3">
      <c r="J31" s="28"/>
    </row>
    <row r="32" spans="10:10" x14ac:dyDescent="0.3">
      <c r="J32" s="28"/>
    </row>
    <row r="33" spans="10:10" x14ac:dyDescent="0.3">
      <c r="J33" s="28"/>
    </row>
  </sheetData>
  <mergeCells count="11">
    <mergeCell ref="A2:J2"/>
    <mergeCell ref="C14:H14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6" topLeftCell="A7" activePane="bottomLeft" state="frozen"/>
      <selection pane="bottomLeft" activeCell="E4" sqref="E4:E5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81" t="s">
        <v>80</v>
      </c>
      <c r="B2" s="81"/>
      <c r="C2" s="81"/>
      <c r="D2" s="81"/>
      <c r="E2" s="81"/>
      <c r="F2" s="81"/>
      <c r="G2" s="81"/>
      <c r="H2" s="81"/>
      <c r="I2" s="81"/>
    </row>
    <row r="3" spans="1:12" x14ac:dyDescent="0.25">
      <c r="A3" s="95" t="str">
        <f>'Hang nam'!A2:J2</f>
        <v>(Kèm theo Thông báo  số 79/TB-UBND ngày 10/11/2025 của UBND xã Tân Kỳ)</v>
      </c>
      <c r="B3" s="95"/>
      <c r="C3" s="95"/>
      <c r="D3" s="95"/>
      <c r="E3" s="95"/>
      <c r="F3" s="95"/>
      <c r="G3" s="95"/>
      <c r="H3" s="95"/>
      <c r="I3" s="95"/>
    </row>
    <row r="4" spans="1:12" ht="52.5" customHeight="1" x14ac:dyDescent="0.25">
      <c r="A4" s="84" t="s">
        <v>0</v>
      </c>
      <c r="B4" s="84" t="s">
        <v>42</v>
      </c>
      <c r="C4" s="84" t="s">
        <v>1</v>
      </c>
      <c r="D4" s="84" t="s">
        <v>9</v>
      </c>
      <c r="E4" s="84" t="s">
        <v>10</v>
      </c>
      <c r="F4" s="84" t="s">
        <v>11</v>
      </c>
      <c r="G4" s="84" t="s">
        <v>35</v>
      </c>
      <c r="H4" s="84" t="s">
        <v>30</v>
      </c>
      <c r="I4" s="84" t="s">
        <v>31</v>
      </c>
      <c r="J4" s="10"/>
      <c r="K4" s="10"/>
      <c r="L4" s="10"/>
    </row>
    <row r="5" spans="1:12" ht="30" customHeight="1" x14ac:dyDescent="0.25">
      <c r="A5" s="84"/>
      <c r="B5" s="84"/>
      <c r="C5" s="84"/>
      <c r="D5" s="84"/>
      <c r="E5" s="84"/>
      <c r="F5" s="84"/>
      <c r="G5" s="84"/>
      <c r="H5" s="84"/>
      <c r="I5" s="84"/>
      <c r="J5" s="10"/>
      <c r="K5" s="10"/>
      <c r="L5" s="10"/>
    </row>
    <row r="6" spans="1:12" ht="33" customHeight="1" x14ac:dyDescent="0.25">
      <c r="A6" s="84"/>
      <c r="B6" s="84"/>
      <c r="C6" s="50" t="s">
        <v>7</v>
      </c>
      <c r="D6" s="50" t="s">
        <v>12</v>
      </c>
      <c r="E6" s="50" t="s">
        <v>65</v>
      </c>
      <c r="F6" s="50" t="s">
        <v>12</v>
      </c>
      <c r="G6" s="50" t="s">
        <v>32</v>
      </c>
      <c r="H6" s="50" t="s">
        <v>33</v>
      </c>
      <c r="I6" s="8"/>
      <c r="J6" s="10"/>
      <c r="K6" s="69"/>
      <c r="L6" s="10"/>
    </row>
    <row r="7" spans="1:12" x14ac:dyDescent="0.25">
      <c r="A7" s="8"/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7</v>
      </c>
      <c r="I7" s="50">
        <v>8</v>
      </c>
      <c r="J7" s="10"/>
      <c r="K7" s="10"/>
      <c r="L7" s="10"/>
    </row>
    <row r="8" spans="1:12" s="10" customFormat="1" x14ac:dyDescent="0.25">
      <c r="A8" s="8"/>
      <c r="B8" s="21"/>
      <c r="C8" s="8"/>
      <c r="D8" s="8"/>
      <c r="E8" s="8"/>
      <c r="F8" s="8"/>
      <c r="G8" s="8"/>
      <c r="H8" s="8"/>
      <c r="I8" s="8"/>
    </row>
    <row r="9" spans="1:12" s="3" customFormat="1" ht="21" customHeight="1" x14ac:dyDescent="0.3">
      <c r="A9" s="33"/>
      <c r="B9" s="17" t="s">
        <v>47</v>
      </c>
      <c r="C9" s="13"/>
      <c r="D9" s="13"/>
      <c r="E9" s="13"/>
      <c r="F9" s="15"/>
      <c r="G9" s="4"/>
      <c r="H9" s="14">
        <f t="shared" ref="H9:H12" si="0">G9*F9</f>
        <v>0</v>
      </c>
      <c r="I9" s="13"/>
      <c r="J9" s="28"/>
    </row>
    <row r="10" spans="1:12" s="3" customFormat="1" ht="21" customHeight="1" x14ac:dyDescent="0.3">
      <c r="A10" s="72"/>
      <c r="B10" s="78" t="s">
        <v>75</v>
      </c>
      <c r="C10" s="13"/>
      <c r="D10" s="13"/>
      <c r="E10" s="13"/>
      <c r="F10" s="15"/>
      <c r="G10" s="4"/>
      <c r="H10" s="14"/>
      <c r="I10" s="13"/>
      <c r="J10" s="28"/>
    </row>
    <row r="11" spans="1:12" s="24" customFormat="1" ht="21" customHeight="1" x14ac:dyDescent="0.3">
      <c r="A11" s="13">
        <v>1</v>
      </c>
      <c r="B11" s="5" t="s">
        <v>58</v>
      </c>
      <c r="C11" s="13"/>
      <c r="D11" s="13"/>
      <c r="E11" s="13"/>
      <c r="F11" s="15">
        <v>7.0000000000000007E-2</v>
      </c>
      <c r="G11" s="4">
        <v>15000000</v>
      </c>
      <c r="H11" s="14">
        <f t="shared" si="0"/>
        <v>1050000</v>
      </c>
      <c r="I11" s="13"/>
      <c r="J11" s="28"/>
      <c r="K11" s="3"/>
      <c r="L11" s="3"/>
    </row>
    <row r="12" spans="1:12" s="24" customFormat="1" ht="21" customHeight="1" x14ac:dyDescent="0.3">
      <c r="A12" s="13">
        <v>2</v>
      </c>
      <c r="B12" s="34" t="s">
        <v>60</v>
      </c>
      <c r="C12" s="13"/>
      <c r="D12" s="13"/>
      <c r="E12" s="13"/>
      <c r="F12" s="15">
        <v>7.0000000000000007E-2</v>
      </c>
      <c r="G12" s="4">
        <v>15000000</v>
      </c>
      <c r="H12" s="14">
        <f t="shared" si="0"/>
        <v>1050000</v>
      </c>
      <c r="I12" s="13"/>
      <c r="J12" s="28"/>
      <c r="K12" s="3"/>
      <c r="L12" s="3"/>
    </row>
    <row r="13" spans="1:12" s="10" customFormat="1" ht="25.5" customHeight="1" x14ac:dyDescent="0.3">
      <c r="A13" s="8"/>
      <c r="B13" s="17" t="s">
        <v>66</v>
      </c>
      <c r="C13" s="8"/>
      <c r="D13" s="8"/>
      <c r="E13" s="8"/>
      <c r="F13" s="70">
        <f>SUM(F9:F12)</f>
        <v>0.14000000000000001</v>
      </c>
      <c r="G13" s="11"/>
      <c r="H13" s="30">
        <f>SUM(H9:H12)</f>
        <v>2100000</v>
      </c>
      <c r="I13" s="8"/>
      <c r="J13" s="31"/>
      <c r="L13" s="27"/>
    </row>
    <row r="14" spans="1:12" x14ac:dyDescent="0.25">
      <c r="J14" s="10"/>
      <c r="K14" s="10"/>
      <c r="L14" s="10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2025-11-16T10:54:35Z</cp:lastPrinted>
  <dcterms:created xsi:type="dcterms:W3CDTF">2025-08-24T08:17:09Z</dcterms:created>
  <dcterms:modified xsi:type="dcterms:W3CDTF">2025-11-17T07:42:30Z</dcterms:modified>
</cp:coreProperties>
</file>